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filterPrivacy="1"/>
  <xr:revisionPtr revIDLastSave="0" documentId="13_ncr:1_{5E4BE80C-2924-4BF3-B50D-DCF63888613D}" xr6:coauthVersionLast="36" xr6:coauthVersionMax="47" xr10:uidLastSave="{00000000-0000-0000-0000-000000000000}"/>
  <bookViews>
    <workbookView xWindow="0" yWindow="0" windowWidth="21600" windowHeight="9525" xr2:uid="{00000000-000D-0000-FFFF-FFFF00000000}"/>
  </bookViews>
  <sheets>
    <sheet name="Instructions" sheetId="1" r:id="rId1"/>
    <sheet name="Q 1" sheetId="10" r:id="rId2"/>
    <sheet name="Q 2" sheetId="7" r:id="rId3"/>
    <sheet name="Q 3" sheetId="9" r:id="rId4"/>
    <sheet name="Q 4" sheetId="8" r:id="rId5"/>
    <sheet name="Q 5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0" l="1"/>
  <c r="B29" i="10" s="1"/>
  <c r="I22" i="10"/>
  <c r="H22" i="10"/>
  <c r="G22" i="10"/>
  <c r="F22" i="10"/>
  <c r="E22" i="10"/>
  <c r="D22" i="10"/>
  <c r="C22" i="10"/>
  <c r="I21" i="10"/>
  <c r="H21" i="10"/>
  <c r="G21" i="10"/>
  <c r="F21" i="10"/>
  <c r="E21" i="10"/>
  <c r="D21" i="10"/>
  <c r="C21" i="10"/>
  <c r="I20" i="10"/>
  <c r="H20" i="10"/>
  <c r="G20" i="10"/>
  <c r="F20" i="10"/>
  <c r="E20" i="10"/>
  <c r="D20" i="10"/>
  <c r="C20" i="10"/>
  <c r="I23" i="10" l="1"/>
  <c r="G23" i="10"/>
  <c r="H23" i="10"/>
  <c r="C23" i="10"/>
  <c r="D23" i="10"/>
  <c r="C25" i="10"/>
  <c r="E23" i="10"/>
  <c r="F23" i="10"/>
  <c r="C24" i="10"/>
  <c r="C26" i="10" l="1"/>
  <c r="C27" i="10" s="1"/>
  <c r="C28" i="10" s="1"/>
  <c r="C29" i="10" s="1"/>
  <c r="D24" i="10"/>
  <c r="D25" i="10"/>
  <c r="D26" i="10" s="1"/>
  <c r="E24" i="10" l="1"/>
  <c r="E25" i="10"/>
  <c r="E26" i="10" s="1"/>
  <c r="D27" i="10"/>
  <c r="D28" i="10" s="1"/>
  <c r="D29" i="10" s="1"/>
  <c r="E27" i="10" l="1"/>
  <c r="E28" i="10" s="1"/>
  <c r="E29" i="10" s="1"/>
  <c r="F24" i="10"/>
  <c r="F25" i="10"/>
  <c r="F26" i="10" s="1"/>
  <c r="G25" i="10" l="1"/>
  <c r="G26" i="10" s="1"/>
  <c r="G24" i="10"/>
  <c r="F27" i="10"/>
  <c r="F28" i="10" s="1"/>
  <c r="F29" i="10" s="1"/>
  <c r="H25" i="10" l="1"/>
  <c r="H26" i="10" s="1"/>
  <c r="H24" i="10"/>
  <c r="I25" i="10" s="1"/>
  <c r="I26" i="10" s="1"/>
  <c r="G27" i="10"/>
  <c r="G28" i="10" s="1"/>
  <c r="G29" i="10" s="1"/>
  <c r="I27" i="10" l="1"/>
  <c r="I28" i="10" s="1"/>
  <c r="I29" i="10" s="1"/>
  <c r="H27" i="10"/>
  <c r="H28" i="10" s="1"/>
  <c r="H29" i="10" s="1"/>
</calcChain>
</file>

<file path=xl/sharedStrings.xml><?xml version="1.0" encoding="utf-8"?>
<sst xmlns="http://schemas.openxmlformats.org/spreadsheetml/2006/main" count="80" uniqueCount="72">
  <si>
    <t>Investment</t>
  </si>
  <si>
    <t>Price</t>
  </si>
  <si>
    <t>Variable cost</t>
  </si>
  <si>
    <t>Fixed Cost</t>
  </si>
  <si>
    <t>JAIPURIA INSTITUTE OF MANAGEMENT, NOIDA</t>
  </si>
  <si>
    <t>PGDM / PGDM (M) / PGDM (SM)</t>
  </si>
  <si>
    <t>Course Name</t>
  </si>
  <si>
    <t>Course Code</t>
  </si>
  <si>
    <t>Max. Time</t>
  </si>
  <si>
    <t>2 hours</t>
  </si>
  <si>
    <t>Max. Marks</t>
  </si>
  <si>
    <t>Income Tax</t>
  </si>
  <si>
    <t>Cashflows</t>
  </si>
  <si>
    <t>Year</t>
  </si>
  <si>
    <t xml:space="preserve">Sales </t>
  </si>
  <si>
    <t>Variable Cost</t>
  </si>
  <si>
    <t>EBDIT</t>
  </si>
  <si>
    <t>Investment Value</t>
  </si>
  <si>
    <t>Depreciation</t>
  </si>
  <si>
    <t>EBIT</t>
  </si>
  <si>
    <t>Tax</t>
  </si>
  <si>
    <t>PAT</t>
  </si>
  <si>
    <t>Discount Rate for NPV</t>
  </si>
  <si>
    <t>10 Marks</t>
  </si>
  <si>
    <t>Free cash flow to firm in upcoming years (in Crores, Rs.)</t>
  </si>
  <si>
    <t>Key inputs of Zodafone Cables</t>
  </si>
  <si>
    <t>Initial debt</t>
  </si>
  <si>
    <t>Pre-merger value of shareholders' funds</t>
  </si>
  <si>
    <t>Number of shares outstanding</t>
  </si>
  <si>
    <t>Tax rate (For the valuation period)</t>
  </si>
  <si>
    <t>Longterm growth rate (2026 till infinity)</t>
  </si>
  <si>
    <t>Risk-free rate of return</t>
  </si>
  <si>
    <t>Market risk-premium</t>
  </si>
  <si>
    <t>Cost of Debt (before tax)</t>
  </si>
  <si>
    <t>Beta</t>
  </si>
  <si>
    <t>30 Crores</t>
  </si>
  <si>
    <t>60 Crores</t>
  </si>
  <si>
    <t>20 Crores</t>
  </si>
  <si>
    <t>Sales Volume in units</t>
  </si>
  <si>
    <t>Depreciation WDV (on investments)</t>
  </si>
  <si>
    <t>For Scnario analysis</t>
  </si>
  <si>
    <t>Key Variables</t>
  </si>
  <si>
    <t>Pessimistic</t>
  </si>
  <si>
    <t>Optimistic</t>
  </si>
  <si>
    <t>Expected</t>
  </si>
  <si>
    <t>Probability</t>
  </si>
  <si>
    <t xml:space="preserve">1.This question paper is to be attempted on Moodle platform, with each question on a separate excel sheet in this file. </t>
  </si>
  <si>
    <t>2.Answer each question below the data provided duly marking beginning and end of the answer.</t>
  </si>
  <si>
    <t>Roll number</t>
  </si>
  <si>
    <t>Q No.</t>
  </si>
  <si>
    <t>Total</t>
  </si>
  <si>
    <t>Maximum marks</t>
  </si>
  <si>
    <t>Marks obtained</t>
  </si>
  <si>
    <t>Q 1</t>
  </si>
  <si>
    <t>Q 2</t>
  </si>
  <si>
    <t>Q 3</t>
  </si>
  <si>
    <t>4 Marks</t>
  </si>
  <si>
    <t>Q 4</t>
  </si>
  <si>
    <t>Q 5</t>
  </si>
  <si>
    <t>12 Marks</t>
  </si>
  <si>
    <t>All amounts in Rs'000</t>
  </si>
  <si>
    <t>END TERM EXAMINATIONS, April 2023</t>
  </si>
  <si>
    <t>Set-2 (Re-appear)</t>
  </si>
  <si>
    <t>FIN20221</t>
  </si>
  <si>
    <t>3. Answers to the questions will be plagiarism checked on assignment basis in moodle with limit of 10% .</t>
  </si>
  <si>
    <t>THIRD TRIMESTER (Batch 2022-24)</t>
  </si>
  <si>
    <t>Advanced Corporate Finance</t>
  </si>
  <si>
    <t>(CLO2)</t>
  </si>
  <si>
    <t>(CLO1)</t>
  </si>
  <si>
    <t>(CLO3)</t>
  </si>
  <si>
    <t>(CLO5)</t>
  </si>
  <si>
    <t>(CLO2, CLO3, CLO4, CLO5)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</si>
</sst>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 * #,##0.00_ ;_ * \-#,##0.00_ ;_ * &quot;-&quot;??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i/>
      <sz val="11"/>
      <color theme="1"/>
      <name val="Calibri"/>
      <family val="2"/>
      <scheme val="minor"/>
    </font>
    <font>
      <sz val="8"/>
      <name val="Cambria"/>
      <family val="1"/>
    </font>
    <font>
      <sz val="10"/>
      <name val="Arial"/>
      <family val="2"/>
    </font>
    <font>
      <b/>
      <vertAlign val="subscript"/>
      <sz val="10"/>
      <color indexed="18"/>
      <name val="Times New Roman"/>
      <family val="1"/>
    </font>
    <font>
      <b/>
      <sz val="8"/>
      <name val="Cambria"/>
      <family val="1"/>
    </font>
    <font>
      <b/>
      <sz val="12"/>
      <color rgb="FF800000"/>
      <name val="Cambria"/>
      <family val="1"/>
    </font>
    <font>
      <b/>
      <sz val="10"/>
      <color rgb="FF800000"/>
      <name val="Cambria"/>
      <family val="1"/>
    </font>
    <font>
      <sz val="10"/>
      <color theme="1"/>
      <name val="Cambria"/>
      <family val="2"/>
    </font>
    <font>
      <b/>
      <sz val="8"/>
      <color rgb="FF0000CC"/>
      <name val="Cambria"/>
      <family val="1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9" fontId="6" fillId="0" borderId="0" applyFont="0" applyFill="0" applyBorder="0" applyAlignment="0" applyProtection="0"/>
    <xf numFmtId="0" fontId="10" fillId="0" borderId="0"/>
    <xf numFmtId="16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horizontal="left"/>
    </xf>
    <xf numFmtId="0" fontId="14" fillId="0" borderId="0">
      <alignment horizontal="center" vertical="center"/>
    </xf>
    <xf numFmtId="0" fontId="15" fillId="0" borderId="0" applyNumberFormat="0" applyFill="0" applyBorder="0">
      <alignment horizontal="left" vertical="center"/>
    </xf>
    <xf numFmtId="0" fontId="13" fillId="4" borderId="0" applyNumberFormat="0" applyFont="0" applyBorder="0" applyAlignment="0"/>
    <xf numFmtId="0" fontId="16" fillId="5" borderId="0" applyNumberFormat="0" applyFont="0" applyBorder="0" applyAlignment="0"/>
    <xf numFmtId="0" fontId="16" fillId="0" borderId="0" applyNumberFormat="0" applyFont="0" applyBorder="0" applyAlignment="0"/>
    <xf numFmtId="3" fontId="17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" fontId="0" fillId="0" borderId="1" xfId="0" applyNumberFormat="1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9" fontId="0" fillId="0" borderId="1" xfId="1" applyFont="1" applyBorder="1" applyAlignment="1">
      <alignment horizontal="center"/>
    </xf>
    <xf numFmtId="4" fontId="7" fillId="0" borderId="1" xfId="0" applyNumberFormat="1" applyFont="1" applyBorder="1"/>
    <xf numFmtId="4" fontId="0" fillId="0" borderId="1" xfId="0" applyNumberForma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0" xfId="0" applyFont="1"/>
    <xf numFmtId="0" fontId="7" fillId="0" borderId="1" xfId="0" applyFont="1" applyBorder="1"/>
    <xf numFmtId="0" fontId="0" fillId="0" borderId="1" xfId="0" applyBorder="1"/>
    <xf numFmtId="0" fontId="4" fillId="0" borderId="0" xfId="0" applyFont="1" applyAlignment="1">
      <alignment horizontal="left"/>
    </xf>
    <xf numFmtId="0" fontId="18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" borderId="7" xfId="0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</cellXfs>
  <cellStyles count="13">
    <cellStyle name="Comma 2" xfId="3" xr:uid="{CA9783E4-0CAF-4424-A4BC-739811A34D41}"/>
    <cellStyle name="Currency 2" xfId="4" xr:uid="{12C0F364-67C9-42D1-B5A5-501EE8B8A3E3}"/>
    <cellStyle name="No Fill" xfId="11" xr:uid="{3DC563B7-0892-4CF3-BA41-37F1D45B3DFE}"/>
    <cellStyle name="Normal" xfId="0" builtinId="0"/>
    <cellStyle name="Normal 2" xfId="2" xr:uid="{6165F1C6-8CAB-42AA-A32C-2C291EB29ED4}"/>
    <cellStyle name="Orange fill" xfId="9" xr:uid="{EE66CB54-0AA8-445F-9BF8-70505333693F}"/>
    <cellStyle name="Percent" xfId="1" builtinId="5"/>
    <cellStyle name="Percent 2" xfId="5" xr:uid="{93C70E52-18F6-4CBE-AC10-EEAE7089E809}"/>
    <cellStyle name="Subscript" xfId="6" xr:uid="{27C7D802-21DE-44DC-946C-433E6C41BC5B}"/>
    <cellStyle name="TK blue input" xfId="12" xr:uid="{5E1D2FDE-73C2-41EA-9F31-176B9538A595}"/>
    <cellStyle name="TK hdg 1" xfId="8" xr:uid="{BCDDF5C7-8840-4A5B-94F5-99A4F7D6B28D}"/>
    <cellStyle name="TK title" xfId="7" xr:uid="{FCBFD2E7-CF58-46FC-902F-FEB6CD48C627}"/>
    <cellStyle name="Yellow fill" xfId="10" xr:uid="{618477D0-C92C-480D-A8E9-B4762ECD39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838200</xdr:colOff>
      <xdr:row>0</xdr:row>
      <xdr:rowOff>171450</xdr:rowOff>
    </xdr:from>
    <xdr:to>
      <xdr:col>1</xdr:col>
      <xdr:colOff>2105660</xdr:colOff>
      <xdr:row>4</xdr:row>
      <xdr:rowOff>36830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A05553C-2D2C-C48B-162E-04D1BE5A29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171450"/>
          <a:ext cx="1267460" cy="6273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76200</xdr:rowOff>
    </xdr:from>
    <xdr:to>
      <xdr:col>7</xdr:col>
      <xdr:colOff>133350</xdr:colOff>
      <xdr:row>7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6200" y="266700"/>
          <a:ext cx="6000750" cy="1076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100"/>
            <a:t>A. For a project being considered for SK Electronics evaluate whether it should be undertaken using NPV method.</a:t>
          </a:r>
          <a:r>
            <a:rPr lang="en-IN" sz="1100" baseline="0"/>
            <a:t>                                                                                                                                                          (5 Marks)                                                                                                                                                 B. </a:t>
          </a:r>
          <a:r>
            <a:rPr lang="en-IN" sz="1100"/>
            <a:t>Create Scenario analysis and discuss success of the project with computation and analysis of 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Expected NPV,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Standard Deviation and 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Coefficient of variation</a:t>
          </a:r>
          <a:r>
            <a:rPr lang="en-US"/>
            <a:t> </a:t>
          </a:r>
          <a:r>
            <a:rPr lang="en-IN" sz="1100"/>
            <a:t>.                                                      (5 Marks)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123825</xdr:rowOff>
    </xdr:from>
    <xdr:to>
      <xdr:col>5</xdr:col>
      <xdr:colOff>0</xdr:colOff>
      <xdr:row>5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314325"/>
          <a:ext cx="6048375" cy="6858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Tulip Communications, a large telecom company, is evaluating the possible acquisition of Zodafone Cables, a local cable company in the year 2020. Tulip’s analysts project the following post-merger free cash flows of Zodafone Cables (assume all the cash flows occur at the end of the year):</a:t>
          </a:r>
        </a:p>
        <a:p>
          <a:endParaRPr lang="en-IN" sz="1100"/>
        </a:p>
      </xdr:txBody>
    </xdr:sp>
    <xdr:clientData/>
  </xdr:twoCellAnchor>
  <xdr:twoCellAnchor>
    <xdr:from>
      <xdr:col>0</xdr:col>
      <xdr:colOff>0</xdr:colOff>
      <xdr:row>9</xdr:row>
      <xdr:rowOff>76200</xdr:rowOff>
    </xdr:from>
    <xdr:to>
      <xdr:col>4</xdr:col>
      <xdr:colOff>952500</xdr:colOff>
      <xdr:row>11</xdr:row>
      <xdr:rowOff>47625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0" y="1790700"/>
          <a:ext cx="6010275" cy="3524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other required data for the valuation of equity of Zodafone Cables are as follows:</a:t>
          </a:r>
        </a:p>
        <a:p>
          <a:endParaRPr lang="en-IN" sz="1100"/>
        </a:p>
      </xdr:txBody>
    </xdr:sp>
    <xdr:clientData/>
  </xdr:twoCellAnchor>
  <xdr:twoCellAnchor>
    <xdr:from>
      <xdr:col>0</xdr:col>
      <xdr:colOff>0</xdr:colOff>
      <xdr:row>23</xdr:row>
      <xdr:rowOff>152400</xdr:rowOff>
    </xdr:from>
    <xdr:to>
      <xdr:col>4</xdr:col>
      <xdr:colOff>904876</xdr:colOff>
      <xdr:row>30</xdr:row>
      <xdr:rowOff>28575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0" y="4533900"/>
          <a:ext cx="5962651" cy="12096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Determine, for use and application of discounting free cash flow to firm (FCFF) method (or corporate free cash flow model):</a:t>
          </a:r>
        </a:p>
        <a:p>
          <a:pPr lvl="0"/>
          <a:r>
            <a:rPr lang="en-I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i).   Cost of equity, cost of debt after-tax, and Weighted Average Cost of Capital (WACC)        </a:t>
          </a:r>
          <a:r>
            <a:rPr lang="en-I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(3 Marks)</a:t>
          </a:r>
          <a:endParaRPr lang="en-I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I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ii).  Horizontal/terminal value of Zodafone at the end of 2025.                                                      </a:t>
          </a:r>
          <a:r>
            <a:rPr lang="en-I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 Marks)</a:t>
          </a:r>
          <a:endParaRPr lang="en-I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I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iii). Value of Zodafone’s equity assuming non-operating assets are zero.                                     </a:t>
          </a:r>
          <a:r>
            <a:rPr lang="en-I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(3 Marks)</a:t>
          </a:r>
          <a:endParaRPr lang="en-I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I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iv).  Value per share of</a:t>
          </a:r>
          <a:r>
            <a:rPr lang="en-I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I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Zodafone’s equity.                                                                                          </a:t>
          </a:r>
          <a:r>
            <a:rPr lang="en-I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 Marks)</a:t>
          </a:r>
          <a:endParaRPr lang="en-I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IN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1</xdr:row>
      <xdr:rowOff>142875</xdr:rowOff>
    </xdr:from>
    <xdr:to>
      <xdr:col>11</xdr:col>
      <xdr:colOff>171449</xdr:colOff>
      <xdr:row>7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6674" y="333375"/>
          <a:ext cx="6810375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100"/>
            <a:t>The current market price of an ITC share is Rs205. </a:t>
          </a:r>
        </a:p>
        <a:p>
          <a:r>
            <a:rPr lang="en-IN" sz="1100"/>
            <a:t>You are bearish for the stock and  have bought a put option for </a:t>
          </a:r>
          <a:r>
            <a:rPr lang="en-I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3200 shares</a:t>
          </a:r>
          <a:r>
            <a:rPr lang="en-IN" sz="1100"/>
            <a:t> of ITC expiring in</a:t>
          </a:r>
          <a:r>
            <a:rPr lang="en-IN" sz="1100" baseline="0"/>
            <a:t> June 2021</a:t>
          </a:r>
          <a:r>
            <a:rPr lang="en-IN" sz="1100"/>
            <a:t>, at the premium of Rs2.25 for each share at the strike price of Rs195.                               </a:t>
          </a:r>
        </a:p>
        <a:p>
          <a:r>
            <a:rPr lang="en-IN" sz="1100"/>
            <a:t>Evaluate your net payoff (after deducting option premium) if the price of ITC share on the expiry date turns out to be  Rs185, 192.50,</a:t>
          </a:r>
          <a:r>
            <a:rPr lang="en-IN" sz="1100" baseline="0"/>
            <a:t> 200 or 190 </a:t>
          </a:r>
          <a:r>
            <a:rPr lang="en-IN" sz="1100"/>
            <a:t>. </a:t>
          </a:r>
        </a:p>
        <a:p>
          <a:r>
            <a:rPr lang="en-IN" sz="1100"/>
            <a:t>Show</a:t>
          </a:r>
          <a:r>
            <a:rPr lang="en-IN" sz="1100" baseline="0"/>
            <a:t> your calculations in details</a:t>
          </a:r>
          <a:r>
            <a:rPr lang="en-IN" sz="1100" b="1" baseline="0"/>
            <a:t>.</a:t>
          </a:r>
          <a:r>
            <a:rPr lang="en-IN" sz="1100" b="1"/>
            <a:t>                                                                                                                                 (4 Marks)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1</xdr:row>
      <xdr:rowOff>66675</xdr:rowOff>
    </xdr:from>
    <xdr:to>
      <xdr:col>14</xdr:col>
      <xdr:colOff>114300</xdr:colOff>
      <xdr:row>7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61924" y="257175"/>
          <a:ext cx="8486776" cy="1095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Ramji Enterprises, an export house, is expecting to receive USD 500,000 from its buyer in USA after 6 months.</a:t>
          </a:r>
        </a:p>
        <a:p>
          <a:r>
            <a:rPr lang="en-I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spot rate for INR/USD</a:t>
          </a:r>
          <a:r>
            <a:rPr lang="en-IN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is 73.80 and the firm wants to protect against exchange risk. </a:t>
          </a:r>
        </a:p>
        <a:p>
          <a:r>
            <a:rPr lang="en-IN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6 months </a:t>
          </a:r>
          <a:r>
            <a:rPr lang="en-I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IN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forward rate for INR/USD is quoted at </a:t>
          </a:r>
          <a:r>
            <a:rPr lang="en-I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74.25 -74.39 and the firm goes for forward rate contract.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Evaluate the amount Ramji Enterprises will receieve against the forward contract after 6 months.                                                                      </a:t>
          </a:r>
          <a:r>
            <a:rPr lang="en-I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 Marks)</a:t>
          </a:r>
          <a:r>
            <a:rPr lang="en-I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</a:t>
          </a:r>
        </a:p>
        <a:p>
          <a:r>
            <a:rPr lang="en-I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Show the amount of gain/ loss if </a:t>
          </a:r>
          <a:r>
            <a:rPr lang="en-IN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spot rate in INR/USD after six months turns out to 74.80 or 74.10.</a:t>
          </a:r>
          <a:r>
            <a:rPr lang="en-I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</a:t>
          </a:r>
          <a:r>
            <a:rPr lang="en-I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 Marks)</a:t>
          </a:r>
          <a:endParaRPr lang="en-I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IN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1</xdr:row>
      <xdr:rowOff>114300</xdr:rowOff>
    </xdr:from>
    <xdr:to>
      <xdr:col>8</xdr:col>
      <xdr:colOff>295276</xdr:colOff>
      <xdr:row>7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85726" y="304800"/>
          <a:ext cx="5086350" cy="11525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Explain with examples </a:t>
          </a:r>
          <a:r>
            <a:rPr lang="en-IN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(in around 200 words)                                  </a:t>
          </a:r>
          <a:r>
            <a:rPr lang="en-I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(4*3=12 Marks)</a:t>
          </a:r>
          <a:endParaRPr lang="en-I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I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i).</a:t>
          </a:r>
          <a:r>
            <a:rPr lang="en-IN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I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Real Options in capital budgeting</a:t>
          </a:r>
        </a:p>
        <a:p>
          <a:pPr lvl="0"/>
          <a:r>
            <a:rPr lang="en-I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ii).  Interest Rate Swaps</a:t>
          </a:r>
        </a:p>
        <a:p>
          <a:pPr lvl="0"/>
          <a:r>
            <a:rPr lang="en-I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iii). Horizontal/ vertical mergers</a:t>
          </a:r>
        </a:p>
        <a:p>
          <a:pPr lvl="0"/>
          <a:r>
            <a:rPr lang="en-I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iv).  Risk management using Futures</a:t>
          </a:r>
        </a:p>
        <a:p>
          <a:endParaRPr lang="en-IN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topLeftCell="A8" workbookViewId="0">
      <selection activeCell="B13" sqref="B13"/>
    </sheetView>
  </sheetViews>
  <sheetFormatPr defaultRowHeight="15" x14ac:dyDescent="0.25"/>
  <cols>
    <col min="1" max="1" width="20.42578125" customWidth="1"/>
    <col min="2" max="2" width="30.140625" customWidth="1"/>
    <col min="3" max="3" width="12.42578125" customWidth="1"/>
    <col min="4" max="4" width="23.42578125" customWidth="1"/>
  </cols>
  <sheetData>
    <row r="1" spans="1:9" ht="15.75" x14ac:dyDescent="0.25">
      <c r="A1" s="9"/>
    </row>
    <row r="2" spans="1:9" ht="15.75" x14ac:dyDescent="0.25">
      <c r="A2" s="9"/>
    </row>
    <row r="3" spans="1:9" ht="15.75" x14ac:dyDescent="0.25">
      <c r="A3" s="9"/>
    </row>
    <row r="4" spans="1:9" ht="15.75" x14ac:dyDescent="0.25">
      <c r="A4" s="9"/>
    </row>
    <row r="5" spans="1:9" ht="15.75" x14ac:dyDescent="0.25">
      <c r="A5" s="9"/>
    </row>
    <row r="7" spans="1:9" x14ac:dyDescent="0.25">
      <c r="A7" s="35" t="s">
        <v>4</v>
      </c>
      <c r="B7" s="35"/>
      <c r="C7" s="35"/>
      <c r="D7" s="35"/>
    </row>
    <row r="8" spans="1:9" x14ac:dyDescent="0.25">
      <c r="A8" s="35" t="s">
        <v>5</v>
      </c>
      <c r="B8" s="35"/>
      <c r="C8" s="35"/>
      <c r="D8" s="35"/>
    </row>
    <row r="9" spans="1:9" x14ac:dyDescent="0.25">
      <c r="A9" s="35" t="s">
        <v>65</v>
      </c>
      <c r="B9" s="35"/>
      <c r="C9" s="35"/>
      <c r="D9" s="35"/>
    </row>
    <row r="10" spans="1:9" x14ac:dyDescent="0.25">
      <c r="A10" s="35" t="s">
        <v>61</v>
      </c>
      <c r="B10" s="35"/>
      <c r="C10" s="35"/>
      <c r="D10" s="35"/>
      <c r="G10" s="17"/>
    </row>
    <row r="11" spans="1:9" ht="15.75" customHeight="1" x14ac:dyDescent="0.25">
      <c r="A11" s="36" t="s">
        <v>62</v>
      </c>
      <c r="B11" s="36"/>
      <c r="C11" s="36"/>
      <c r="D11" s="36"/>
    </row>
    <row r="12" spans="1:9" ht="16.5" thickBot="1" x14ac:dyDescent="0.3">
      <c r="A12" s="1"/>
    </row>
    <row r="13" spans="1:9" ht="15.75" thickBot="1" x14ac:dyDescent="0.3">
      <c r="A13" s="2" t="s">
        <v>6</v>
      </c>
      <c r="B13" s="4" t="s">
        <v>66</v>
      </c>
      <c r="C13" s="3" t="s">
        <v>7</v>
      </c>
      <c r="D13" s="23" t="s">
        <v>63</v>
      </c>
    </row>
    <row r="14" spans="1:9" ht="15.75" thickBot="1" x14ac:dyDescent="0.3">
      <c r="A14" s="5" t="s">
        <v>8</v>
      </c>
      <c r="B14" s="6" t="s">
        <v>9</v>
      </c>
      <c r="C14" s="7" t="s">
        <v>10</v>
      </c>
      <c r="D14" s="24">
        <v>40</v>
      </c>
    </row>
    <row r="15" spans="1:9" ht="15.75" x14ac:dyDescent="0.25">
      <c r="A15" s="33" t="s">
        <v>46</v>
      </c>
      <c r="B15" s="33"/>
      <c r="C15" s="33"/>
      <c r="D15" s="33"/>
      <c r="E15" s="33"/>
      <c r="F15" s="33"/>
      <c r="G15" s="33"/>
    </row>
    <row r="16" spans="1:9" ht="15" customHeight="1" x14ac:dyDescent="0.25">
      <c r="A16" s="34" t="s">
        <v>47</v>
      </c>
      <c r="B16" s="34"/>
      <c r="C16" s="34"/>
      <c r="D16" s="34"/>
      <c r="E16" s="34"/>
      <c r="F16" s="34"/>
      <c r="G16" s="34"/>
      <c r="H16" s="25"/>
      <c r="I16" s="25"/>
    </row>
    <row r="17" spans="1:9" ht="15.75" x14ac:dyDescent="0.25">
      <c r="A17" s="31" t="s">
        <v>64</v>
      </c>
      <c r="B17" s="31"/>
      <c r="C17" s="31"/>
      <c r="D17" s="31"/>
      <c r="E17" s="32"/>
      <c r="F17" s="32"/>
      <c r="G17" s="32"/>
    </row>
    <row r="18" spans="1:9" x14ac:dyDescent="0.25">
      <c r="A18" s="8"/>
      <c r="B18" s="8"/>
      <c r="C18" s="8"/>
      <c r="D18" s="8"/>
    </row>
    <row r="19" spans="1:9" x14ac:dyDescent="0.25">
      <c r="A19" s="26" t="s">
        <v>48</v>
      </c>
      <c r="B19" s="27"/>
      <c r="C19" s="8"/>
      <c r="D19" s="8"/>
    </row>
    <row r="20" spans="1:9" x14ac:dyDescent="0.25">
      <c r="B20" s="28"/>
      <c r="C20" s="28"/>
      <c r="D20" s="28"/>
      <c r="E20" s="28"/>
      <c r="F20" s="28"/>
      <c r="G20" s="28"/>
      <c r="H20" s="28"/>
      <c r="I20" s="28"/>
    </row>
    <row r="21" spans="1:9" x14ac:dyDescent="0.25">
      <c r="A21" s="29" t="s">
        <v>49</v>
      </c>
      <c r="B21" s="12">
        <v>1</v>
      </c>
      <c r="C21" s="12">
        <v>2</v>
      </c>
      <c r="D21" s="12">
        <v>3</v>
      </c>
      <c r="E21" s="12">
        <v>4</v>
      </c>
      <c r="F21" s="12">
        <v>5</v>
      </c>
      <c r="G21" s="30" t="s">
        <v>50</v>
      </c>
    </row>
    <row r="22" spans="1:9" x14ac:dyDescent="0.25">
      <c r="A22" s="29" t="s">
        <v>51</v>
      </c>
      <c r="B22" s="12">
        <v>10</v>
      </c>
      <c r="C22" s="12">
        <v>10</v>
      </c>
      <c r="D22" s="12">
        <v>4</v>
      </c>
      <c r="E22" s="12">
        <v>4</v>
      </c>
      <c r="F22" s="12">
        <v>12</v>
      </c>
      <c r="G22" s="12">
        <v>40</v>
      </c>
    </row>
    <row r="23" spans="1:9" x14ac:dyDescent="0.25">
      <c r="A23" s="29" t="s">
        <v>52</v>
      </c>
      <c r="B23" s="30"/>
      <c r="C23" s="30"/>
      <c r="D23" s="30"/>
      <c r="E23" s="30"/>
      <c r="F23" s="30"/>
      <c r="G23" s="30"/>
    </row>
  </sheetData>
  <mergeCells count="7">
    <mergeCell ref="A15:G15"/>
    <mergeCell ref="A16:G16"/>
    <mergeCell ref="A7:D7"/>
    <mergeCell ref="A8:D8"/>
    <mergeCell ref="A9:D9"/>
    <mergeCell ref="A10:D10"/>
    <mergeCell ref="A11:D1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0"/>
  <sheetViews>
    <sheetView workbookViewId="0">
      <selection activeCell="D2" sqref="D2"/>
    </sheetView>
  </sheetViews>
  <sheetFormatPr defaultRowHeight="15" x14ac:dyDescent="0.25"/>
  <cols>
    <col min="1" max="1" width="33.5703125" bestFit="1" customWidth="1"/>
    <col min="2" max="2" width="12.28515625" style="17" bestFit="1" customWidth="1"/>
    <col min="3" max="3" width="10.140625" bestFit="1" customWidth="1"/>
    <col min="4" max="5" width="9.85546875" bestFit="1" customWidth="1"/>
    <col min="9" max="9" width="12.7109375" bestFit="1" customWidth="1"/>
  </cols>
  <sheetData>
    <row r="1" spans="1:4" x14ac:dyDescent="0.25">
      <c r="A1" s="10" t="s">
        <v>53</v>
      </c>
      <c r="B1" s="18" t="s">
        <v>23</v>
      </c>
      <c r="D1" t="s">
        <v>67</v>
      </c>
    </row>
    <row r="8" spans="1:4" x14ac:dyDescent="0.25">
      <c r="A8" s="37" t="s">
        <v>60</v>
      </c>
      <c r="B8" s="37"/>
    </row>
    <row r="9" spans="1:4" x14ac:dyDescent="0.25">
      <c r="A9" s="16" t="s">
        <v>0</v>
      </c>
      <c r="B9" s="19">
        <v>50000</v>
      </c>
    </row>
    <row r="10" spans="1:4" x14ac:dyDescent="0.25">
      <c r="A10" s="16" t="s">
        <v>38</v>
      </c>
      <c r="B10" s="19">
        <v>2000</v>
      </c>
    </row>
    <row r="11" spans="1:4" x14ac:dyDescent="0.25">
      <c r="A11" s="16" t="s">
        <v>1</v>
      </c>
      <c r="B11" s="19">
        <v>20</v>
      </c>
    </row>
    <row r="12" spans="1:4" x14ac:dyDescent="0.25">
      <c r="A12" s="16" t="s">
        <v>2</v>
      </c>
      <c r="B12" s="19">
        <v>8</v>
      </c>
      <c r="C12">
        <v>1</v>
      </c>
    </row>
    <row r="13" spans="1:4" x14ac:dyDescent="0.25">
      <c r="A13" s="16" t="s">
        <v>3</v>
      </c>
      <c r="B13" s="19">
        <v>5000</v>
      </c>
    </row>
    <row r="14" spans="1:4" x14ac:dyDescent="0.25">
      <c r="A14" s="16" t="s">
        <v>39</v>
      </c>
      <c r="B14" s="20">
        <v>0.25</v>
      </c>
    </row>
    <row r="15" spans="1:4" x14ac:dyDescent="0.25">
      <c r="A15" s="16" t="s">
        <v>11</v>
      </c>
      <c r="B15" s="20">
        <v>0.3</v>
      </c>
    </row>
    <row r="16" spans="1:4" x14ac:dyDescent="0.25">
      <c r="A16" s="16" t="s">
        <v>22</v>
      </c>
      <c r="B16" s="20">
        <v>0.11</v>
      </c>
    </row>
    <row r="18" spans="1:9" x14ac:dyDescent="0.25">
      <c r="A18" s="16" t="s">
        <v>12</v>
      </c>
      <c r="B18" s="16"/>
      <c r="C18" s="16"/>
      <c r="D18" s="16"/>
      <c r="E18" s="16"/>
      <c r="F18" s="16"/>
      <c r="G18" s="16"/>
      <c r="H18" s="16"/>
      <c r="I18" s="16"/>
    </row>
    <row r="19" spans="1:9" x14ac:dyDescent="0.25">
      <c r="A19" s="16" t="s">
        <v>13</v>
      </c>
      <c r="B19" s="19">
        <v>0</v>
      </c>
      <c r="C19" s="19">
        <v>1</v>
      </c>
      <c r="D19" s="19">
        <v>2</v>
      </c>
      <c r="E19" s="19">
        <v>3</v>
      </c>
      <c r="F19" s="19">
        <v>4</v>
      </c>
      <c r="G19" s="19">
        <v>5</v>
      </c>
      <c r="H19" s="19">
        <v>6</v>
      </c>
      <c r="I19" s="19">
        <v>7</v>
      </c>
    </row>
    <row r="20" spans="1:9" x14ac:dyDescent="0.25">
      <c r="A20" s="16" t="s">
        <v>14</v>
      </c>
      <c r="B20" s="16"/>
      <c r="C20" s="16">
        <f t="shared" ref="C20:I20" si="0">$B10*$B11</f>
        <v>40000</v>
      </c>
      <c r="D20" s="16">
        <f t="shared" si="0"/>
        <v>40000</v>
      </c>
      <c r="E20" s="16">
        <f t="shared" si="0"/>
        <v>40000</v>
      </c>
      <c r="F20" s="16">
        <f t="shared" si="0"/>
        <v>40000</v>
      </c>
      <c r="G20" s="16">
        <f t="shared" si="0"/>
        <v>40000</v>
      </c>
      <c r="H20" s="16">
        <f t="shared" si="0"/>
        <v>40000</v>
      </c>
      <c r="I20" s="16">
        <f t="shared" si="0"/>
        <v>40000</v>
      </c>
    </row>
    <row r="21" spans="1:9" x14ac:dyDescent="0.25">
      <c r="A21" s="16" t="s">
        <v>15</v>
      </c>
      <c r="B21" s="16"/>
      <c r="C21" s="16">
        <f t="shared" ref="C21:I21" si="1">$B10*$B12</f>
        <v>16000</v>
      </c>
      <c r="D21" s="16">
        <f t="shared" si="1"/>
        <v>16000</v>
      </c>
      <c r="E21" s="16">
        <f t="shared" si="1"/>
        <v>16000</v>
      </c>
      <c r="F21" s="16">
        <f t="shared" si="1"/>
        <v>16000</v>
      </c>
      <c r="G21" s="16">
        <f t="shared" si="1"/>
        <v>16000</v>
      </c>
      <c r="H21" s="16">
        <f t="shared" si="1"/>
        <v>16000</v>
      </c>
      <c r="I21" s="16">
        <f t="shared" si="1"/>
        <v>16000</v>
      </c>
    </row>
    <row r="22" spans="1:9" x14ac:dyDescent="0.25">
      <c r="A22" s="16" t="s">
        <v>3</v>
      </c>
      <c r="B22" s="16"/>
      <c r="C22" s="16">
        <f>$B13</f>
        <v>5000</v>
      </c>
      <c r="D22" s="16">
        <f t="shared" ref="D22:I22" si="2">$B13</f>
        <v>5000</v>
      </c>
      <c r="E22" s="16">
        <f t="shared" si="2"/>
        <v>5000</v>
      </c>
      <c r="F22" s="16">
        <f t="shared" si="2"/>
        <v>5000</v>
      </c>
      <c r="G22" s="16">
        <f t="shared" si="2"/>
        <v>5000</v>
      </c>
      <c r="H22" s="16">
        <f t="shared" si="2"/>
        <v>5000</v>
      </c>
      <c r="I22" s="16">
        <f t="shared" si="2"/>
        <v>5000</v>
      </c>
    </row>
    <row r="23" spans="1:9" x14ac:dyDescent="0.25">
      <c r="A23" s="16" t="s">
        <v>16</v>
      </c>
      <c r="B23" s="16"/>
      <c r="C23" s="16">
        <f>(C20-C21-C22)</f>
        <v>19000</v>
      </c>
      <c r="D23" s="16">
        <f t="shared" ref="D23:I23" si="3">(D20-D21-D22)</f>
        <v>19000</v>
      </c>
      <c r="E23" s="16">
        <f t="shared" si="3"/>
        <v>19000</v>
      </c>
      <c r="F23" s="16">
        <f t="shared" si="3"/>
        <v>19000</v>
      </c>
      <c r="G23" s="16">
        <f t="shared" si="3"/>
        <v>19000</v>
      </c>
      <c r="H23" s="16">
        <f t="shared" si="3"/>
        <v>19000</v>
      </c>
      <c r="I23" s="16">
        <f t="shared" si="3"/>
        <v>19000</v>
      </c>
    </row>
    <row r="24" spans="1:9" x14ac:dyDescent="0.25">
      <c r="A24" s="16" t="s">
        <v>17</v>
      </c>
      <c r="B24" s="16">
        <f>B9</f>
        <v>50000</v>
      </c>
      <c r="C24" s="16">
        <f>(B24*(1-$B14))</f>
        <v>37500</v>
      </c>
      <c r="D24" s="16">
        <f t="shared" ref="D24:H24" si="4">(C24*(1-$B14))</f>
        <v>28125</v>
      </c>
      <c r="E24" s="16">
        <f t="shared" si="4"/>
        <v>21093.75</v>
      </c>
      <c r="F24" s="16">
        <f t="shared" si="4"/>
        <v>15820.3125</v>
      </c>
      <c r="G24" s="16">
        <f t="shared" si="4"/>
        <v>11865.234375</v>
      </c>
      <c r="H24" s="16">
        <f t="shared" si="4"/>
        <v>8898.92578125</v>
      </c>
      <c r="I24" s="16">
        <v>0</v>
      </c>
    </row>
    <row r="25" spans="1:9" x14ac:dyDescent="0.25">
      <c r="A25" s="16" t="s">
        <v>18</v>
      </c>
      <c r="B25" s="16"/>
      <c r="C25" s="16">
        <f>(B24*$B14)</f>
        <v>12500</v>
      </c>
      <c r="D25" s="16">
        <f t="shared" ref="D25:H25" si="5">(C24*$B14)</f>
        <v>9375</v>
      </c>
      <c r="E25" s="16">
        <f t="shared" si="5"/>
        <v>7031.25</v>
      </c>
      <c r="F25" s="16">
        <f t="shared" si="5"/>
        <v>5273.4375</v>
      </c>
      <c r="G25" s="16">
        <f t="shared" si="5"/>
        <v>3955.078125</v>
      </c>
      <c r="H25" s="16">
        <f t="shared" si="5"/>
        <v>2966.30859375</v>
      </c>
      <c r="I25" s="16">
        <f>H24</f>
        <v>8898.92578125</v>
      </c>
    </row>
    <row r="26" spans="1:9" x14ac:dyDescent="0.25">
      <c r="A26" s="16" t="s">
        <v>19</v>
      </c>
      <c r="B26" s="16"/>
      <c r="C26" s="16">
        <f>(C23-C25)</f>
        <v>6500</v>
      </c>
      <c r="D26" s="16">
        <f t="shared" ref="D26:I26" si="6">(D23-D25)</f>
        <v>9625</v>
      </c>
      <c r="E26" s="16">
        <f t="shared" si="6"/>
        <v>11968.75</v>
      </c>
      <c r="F26" s="16">
        <f t="shared" si="6"/>
        <v>13726.5625</v>
      </c>
      <c r="G26" s="16">
        <f t="shared" si="6"/>
        <v>15044.921875</v>
      </c>
      <c r="H26" s="16">
        <f t="shared" si="6"/>
        <v>16033.69140625</v>
      </c>
      <c r="I26" s="16">
        <f t="shared" si="6"/>
        <v>10101.07421875</v>
      </c>
    </row>
    <row r="27" spans="1:9" x14ac:dyDescent="0.25">
      <c r="A27" s="16" t="s">
        <v>20</v>
      </c>
      <c r="B27" s="16"/>
      <c r="C27" s="16">
        <f>C26*$B15</f>
        <v>1950</v>
      </c>
      <c r="D27" s="16">
        <f t="shared" ref="D27:I27" si="7">D26*$B15</f>
        <v>2887.5</v>
      </c>
      <c r="E27" s="16">
        <f t="shared" si="7"/>
        <v>3590.625</v>
      </c>
      <c r="F27" s="16">
        <f t="shared" si="7"/>
        <v>4117.96875</v>
      </c>
      <c r="G27" s="16">
        <f t="shared" si="7"/>
        <v>4513.4765625</v>
      </c>
      <c r="H27" s="16">
        <f t="shared" si="7"/>
        <v>4810.107421875</v>
      </c>
      <c r="I27" s="16">
        <f t="shared" si="7"/>
        <v>3030.322265625</v>
      </c>
    </row>
    <row r="28" spans="1:9" x14ac:dyDescent="0.25">
      <c r="A28" s="16" t="s">
        <v>21</v>
      </c>
      <c r="B28" s="16"/>
      <c r="C28" s="16">
        <f>C26-C27</f>
        <v>4550</v>
      </c>
      <c r="D28" s="16">
        <f t="shared" ref="D28:I28" si="8">D26-D27</f>
        <v>6737.5</v>
      </c>
      <c r="E28" s="16">
        <f t="shared" si="8"/>
        <v>8378.125</v>
      </c>
      <c r="F28" s="16">
        <f t="shared" si="8"/>
        <v>9608.59375</v>
      </c>
      <c r="G28" s="16">
        <f t="shared" si="8"/>
        <v>10531.4453125</v>
      </c>
      <c r="H28" s="16">
        <f t="shared" si="8"/>
        <v>11223.583984375</v>
      </c>
      <c r="I28" s="16">
        <f t="shared" si="8"/>
        <v>7070.751953125</v>
      </c>
    </row>
    <row r="29" spans="1:9" x14ac:dyDescent="0.25">
      <c r="A29" s="21" t="s">
        <v>12</v>
      </c>
      <c r="B29" s="21">
        <f>-B24</f>
        <v>-50000</v>
      </c>
      <c r="C29" s="21">
        <f>C28+C25</f>
        <v>17050</v>
      </c>
      <c r="D29" s="21">
        <f t="shared" ref="D29:I29" si="9">D28+D25</f>
        <v>16112.5</v>
      </c>
      <c r="E29" s="21">
        <f>E28+E25</f>
        <v>15409.375</v>
      </c>
      <c r="F29" s="21">
        <f t="shared" si="9"/>
        <v>14882.03125</v>
      </c>
      <c r="G29" s="21">
        <f t="shared" si="9"/>
        <v>14486.5234375</v>
      </c>
      <c r="H29" s="21">
        <f t="shared" si="9"/>
        <v>14189.892578125</v>
      </c>
      <c r="I29" s="21">
        <f t="shared" si="9"/>
        <v>15969.677734375</v>
      </c>
    </row>
    <row r="33" spans="1:4" x14ac:dyDescent="0.25">
      <c r="A33" s="10" t="s">
        <v>40</v>
      </c>
      <c r="B33"/>
    </row>
    <row r="34" spans="1:4" x14ac:dyDescent="0.25">
      <c r="B34"/>
    </row>
    <row r="35" spans="1:4" x14ac:dyDescent="0.25">
      <c r="A35" s="21" t="s">
        <v>41</v>
      </c>
      <c r="B35" s="12" t="s">
        <v>42</v>
      </c>
      <c r="C35" s="12" t="s">
        <v>43</v>
      </c>
      <c r="D35" s="12" t="s">
        <v>44</v>
      </c>
    </row>
    <row r="36" spans="1:4" x14ac:dyDescent="0.25">
      <c r="A36" s="16" t="s">
        <v>38</v>
      </c>
      <c r="B36" s="19">
        <v>1000</v>
      </c>
      <c r="C36" s="19">
        <v>3000</v>
      </c>
      <c r="D36" s="19">
        <v>2000</v>
      </c>
    </row>
    <row r="37" spans="1:4" x14ac:dyDescent="0.25">
      <c r="A37" s="16" t="s">
        <v>1</v>
      </c>
      <c r="B37" s="19">
        <v>15</v>
      </c>
      <c r="C37" s="19">
        <v>25</v>
      </c>
      <c r="D37" s="19">
        <v>20</v>
      </c>
    </row>
    <row r="38" spans="1:4" x14ac:dyDescent="0.25">
      <c r="A38" s="16" t="s">
        <v>2</v>
      </c>
      <c r="B38" s="19">
        <v>10</v>
      </c>
      <c r="C38" s="19">
        <v>7</v>
      </c>
      <c r="D38" s="19">
        <v>8</v>
      </c>
    </row>
    <row r="39" spans="1:4" x14ac:dyDescent="0.25">
      <c r="A39" s="16" t="s">
        <v>3</v>
      </c>
      <c r="B39" s="19">
        <v>6000</v>
      </c>
      <c r="C39" s="19">
        <v>4000</v>
      </c>
      <c r="D39" s="19">
        <v>5000</v>
      </c>
    </row>
    <row r="40" spans="1:4" x14ac:dyDescent="0.25">
      <c r="A40" s="16" t="s">
        <v>45</v>
      </c>
      <c r="B40" s="11">
        <v>0.25</v>
      </c>
      <c r="C40" s="22">
        <v>0.25</v>
      </c>
      <c r="D40" s="22">
        <v>0.5</v>
      </c>
    </row>
  </sheetData>
  <mergeCells count="1">
    <mergeCell ref="A8:B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3"/>
  <sheetViews>
    <sheetView workbookViewId="0">
      <selection activeCell="E2" sqref="E2"/>
    </sheetView>
  </sheetViews>
  <sheetFormatPr defaultRowHeight="15" x14ac:dyDescent="0.25"/>
  <cols>
    <col min="1" max="1" width="37.42578125" bestFit="1" customWidth="1"/>
    <col min="2" max="2" width="27.85546875" bestFit="1" customWidth="1"/>
    <col min="3" max="3" width="11.5703125" customWidth="1"/>
    <col min="4" max="4" width="15.140625" customWidth="1"/>
    <col min="5" max="5" width="14.85546875" customWidth="1"/>
  </cols>
  <sheetData>
    <row r="1" spans="1:5" x14ac:dyDescent="0.25">
      <c r="A1" s="10" t="s">
        <v>54</v>
      </c>
      <c r="B1" s="10" t="s">
        <v>23</v>
      </c>
      <c r="E1" t="s">
        <v>68</v>
      </c>
    </row>
    <row r="7" spans="1:5" x14ac:dyDescent="0.25">
      <c r="A7" s="38" t="s">
        <v>24</v>
      </c>
      <c r="B7" s="38"/>
      <c r="C7" s="38"/>
      <c r="D7" s="38"/>
      <c r="E7" s="38"/>
    </row>
    <row r="8" spans="1:5" x14ac:dyDescent="0.25">
      <c r="A8" s="12">
        <v>2023</v>
      </c>
      <c r="B8" s="12">
        <v>2024</v>
      </c>
      <c r="C8" s="12">
        <v>2025</v>
      </c>
      <c r="D8" s="12">
        <v>2026</v>
      </c>
      <c r="E8" s="12">
        <v>2027</v>
      </c>
    </row>
    <row r="9" spans="1:5" x14ac:dyDescent="0.25">
      <c r="A9" s="11">
        <v>3.5</v>
      </c>
      <c r="B9" s="11">
        <v>3.9</v>
      </c>
      <c r="C9" s="11">
        <v>4.25</v>
      </c>
      <c r="D9" s="11">
        <v>6</v>
      </c>
      <c r="E9" s="11">
        <v>6.2</v>
      </c>
    </row>
    <row r="13" spans="1:5" x14ac:dyDescent="0.25">
      <c r="A13" s="38" t="s">
        <v>25</v>
      </c>
      <c r="B13" s="38"/>
    </row>
    <row r="14" spans="1:5" x14ac:dyDescent="0.25">
      <c r="A14" s="13" t="s">
        <v>26</v>
      </c>
      <c r="B14" s="11" t="s">
        <v>35</v>
      </c>
    </row>
    <row r="15" spans="1:5" x14ac:dyDescent="0.25">
      <c r="A15" s="13" t="s">
        <v>27</v>
      </c>
      <c r="B15" s="11" t="s">
        <v>36</v>
      </c>
    </row>
    <row r="16" spans="1:5" x14ac:dyDescent="0.25">
      <c r="A16" s="13" t="s">
        <v>28</v>
      </c>
      <c r="B16" s="11" t="s">
        <v>37</v>
      </c>
    </row>
    <row r="17" spans="1:2" x14ac:dyDescent="0.25">
      <c r="A17" s="13" t="s">
        <v>29</v>
      </c>
      <c r="B17" s="14">
        <v>0.4</v>
      </c>
    </row>
    <row r="18" spans="1:2" x14ac:dyDescent="0.25">
      <c r="A18" s="13" t="s">
        <v>30</v>
      </c>
      <c r="B18" s="14">
        <v>7.0000000000000007E-2</v>
      </c>
    </row>
    <row r="19" spans="1:2" x14ac:dyDescent="0.25">
      <c r="A19" s="13"/>
      <c r="B19" s="11"/>
    </row>
    <row r="20" spans="1:2" x14ac:dyDescent="0.25">
      <c r="A20" s="13" t="s">
        <v>31</v>
      </c>
      <c r="B20" s="14">
        <v>0.05</v>
      </c>
    </row>
    <row r="21" spans="1:2" x14ac:dyDescent="0.25">
      <c r="A21" s="13" t="s">
        <v>32</v>
      </c>
      <c r="B21" s="14">
        <v>0.08</v>
      </c>
    </row>
    <row r="22" spans="1:2" x14ac:dyDescent="0.25">
      <c r="A22" s="13" t="s">
        <v>33</v>
      </c>
      <c r="B22" s="14">
        <v>0.09</v>
      </c>
    </row>
    <row r="23" spans="1:2" x14ac:dyDescent="0.25">
      <c r="A23" s="13" t="s">
        <v>34</v>
      </c>
      <c r="B23" s="15">
        <v>1.25</v>
      </c>
    </row>
  </sheetData>
  <mergeCells count="2">
    <mergeCell ref="A7:E7"/>
    <mergeCell ref="A13:B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"/>
  <sheetViews>
    <sheetView workbookViewId="0">
      <selection activeCell="H2" sqref="H2"/>
    </sheetView>
  </sheetViews>
  <sheetFormatPr defaultRowHeight="15" x14ac:dyDescent="0.25"/>
  <cols>
    <col min="2" max="2" width="23.85546875" bestFit="1" customWidth="1"/>
    <col min="3" max="4" width="14.140625" bestFit="1" customWidth="1"/>
    <col min="5" max="5" width="14.85546875" bestFit="1" customWidth="1"/>
  </cols>
  <sheetData>
    <row r="1" spans="1:8" x14ac:dyDescent="0.25">
      <c r="A1" s="10" t="s">
        <v>55</v>
      </c>
      <c r="B1" s="10" t="s">
        <v>56</v>
      </c>
      <c r="H1" t="s">
        <v>69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"/>
  <sheetViews>
    <sheetView workbookViewId="0">
      <selection activeCell="K2" sqref="K2"/>
    </sheetView>
  </sheetViews>
  <sheetFormatPr defaultRowHeight="15" x14ac:dyDescent="0.25"/>
  <cols>
    <col min="2" max="2" width="12.85546875" bestFit="1" customWidth="1"/>
    <col min="4" max="4" width="18.7109375" bestFit="1" customWidth="1"/>
  </cols>
  <sheetData>
    <row r="1" spans="1:11" x14ac:dyDescent="0.25">
      <c r="A1" s="10" t="s">
        <v>57</v>
      </c>
      <c r="B1" s="10" t="s">
        <v>56</v>
      </c>
      <c r="K1" t="s">
        <v>70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"/>
  <sheetViews>
    <sheetView workbookViewId="0">
      <selection activeCell="A2" sqref="A2"/>
    </sheetView>
  </sheetViews>
  <sheetFormatPr defaultRowHeight="15" x14ac:dyDescent="0.25"/>
  <sheetData>
    <row r="1" spans="1:7" x14ac:dyDescent="0.25">
      <c r="A1" s="10" t="s">
        <v>58</v>
      </c>
      <c r="B1" s="10" t="s">
        <v>59</v>
      </c>
      <c r="G1" t="s">
        <v>71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Q 1</vt:lpstr>
      <vt:lpstr>Q 2</vt:lpstr>
      <vt:lpstr>Q 3</vt:lpstr>
      <vt:lpstr>Q 4</vt:lpstr>
      <vt:lpstr>Q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2023-06-06T11:22:20Z</dcterms:modified>
</cp:coreProperties>
</file>